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250" windowHeight="12330"/>
  </bookViews>
  <sheets>
    <sheet name="BIA generic instrument" sheetId="1" r:id="rId1"/>
  </sheets>
  <calcPr calcId="145621"/>
</workbook>
</file>

<file path=xl/calcChain.xml><?xml version="1.0" encoding="utf-8"?>
<calcChain xmlns="http://schemas.openxmlformats.org/spreadsheetml/2006/main">
  <c r="F31" i="1" l="1"/>
  <c r="J49" i="1"/>
  <c r="I49" i="1"/>
  <c r="F49" i="1"/>
  <c r="E49" i="1"/>
  <c r="F39" i="1"/>
  <c r="G43" i="1"/>
  <c r="G42" i="1"/>
  <c r="G41" i="1"/>
  <c r="G40" i="1"/>
  <c r="G37" i="1"/>
  <c r="G35" i="1"/>
  <c r="G34" i="1"/>
  <c r="G30" i="1"/>
  <c r="F40" i="1"/>
  <c r="F41" i="1"/>
  <c r="F42" i="1"/>
  <c r="F43" i="1"/>
  <c r="F44" i="1"/>
  <c r="E43" i="1"/>
  <c r="E42" i="1"/>
  <c r="E41" i="1"/>
  <c r="E40" i="1"/>
  <c r="E35" i="1"/>
  <c r="E31" i="1"/>
  <c r="F30" i="1"/>
  <c r="E30" i="1"/>
  <c r="B8" i="1"/>
  <c r="B9" i="1" s="1"/>
  <c r="E44" i="1" l="1"/>
  <c r="E39" i="1"/>
  <c r="I52" i="1"/>
  <c r="I51" i="1"/>
  <c r="I50" i="1"/>
  <c r="G52" i="1" l="1"/>
  <c r="G49" i="1"/>
  <c r="F52" i="1"/>
  <c r="F51" i="1"/>
  <c r="G51" i="1" s="1"/>
  <c r="F50" i="1"/>
  <c r="G50" i="1" s="1"/>
  <c r="G44" i="1"/>
  <c r="G39" i="1"/>
  <c r="E37" i="1"/>
  <c r="F35" i="1"/>
  <c r="E34" i="1"/>
  <c r="G31" i="1"/>
  <c r="J52" i="1"/>
  <c r="F34" i="1" l="1"/>
  <c r="G45" i="1"/>
  <c r="F37" i="1"/>
  <c r="G53" i="1"/>
  <c r="L50" i="1"/>
  <c r="J51" i="1"/>
  <c r="K52" i="1"/>
  <c r="L49" i="1"/>
  <c r="L52" i="1"/>
  <c r="J50" i="1"/>
  <c r="K50" i="1"/>
  <c r="G46" i="1" l="1"/>
  <c r="G55" i="1"/>
  <c r="F45" i="1"/>
  <c r="K51" i="1"/>
  <c r="L51" i="1"/>
  <c r="L54" i="1" s="1"/>
  <c r="F53" i="1"/>
  <c r="K49" i="1"/>
  <c r="F46" i="1" l="1"/>
  <c r="F55" i="1"/>
  <c r="L56" i="1"/>
  <c r="K54" i="1"/>
  <c r="K56" i="1" l="1"/>
</calcChain>
</file>

<file path=xl/sharedStrings.xml><?xml version="1.0" encoding="utf-8"?>
<sst xmlns="http://schemas.openxmlformats.org/spreadsheetml/2006/main" count="89" uniqueCount="80">
  <si>
    <t>Budget impact analysis</t>
  </si>
  <si>
    <t>Study</t>
  </si>
  <si>
    <t>Drug</t>
  </si>
  <si>
    <t>Indication</t>
  </si>
  <si>
    <t>Target population adjusted for mortality rate</t>
  </si>
  <si>
    <t>REFERENCE</t>
  </si>
  <si>
    <t>€</t>
  </si>
  <si>
    <t xml:space="preserve">€ PER MEDIAN TREATMENT
DURATION </t>
  </si>
  <si>
    <t>Days per treatment cycle</t>
  </si>
  <si>
    <t>Nr. of inpatient days per cycle</t>
  </si>
  <si>
    <t xml:space="preserve"> - Hospital days</t>
  </si>
  <si>
    <t>COST - PARAMETER</t>
  </si>
  <si>
    <t>UNIT</t>
  </si>
  <si>
    <t xml:space="preserve">€ PER CYCLE </t>
  </si>
  <si>
    <t>Insurance tarifs</t>
  </si>
  <si>
    <t>Nr. of treatment cycles per year</t>
  </si>
  <si>
    <t xml:space="preserve">Nr. of treatment cycles per median treatment duration </t>
  </si>
  <si>
    <t xml:space="preserve">Inpatient costs </t>
  </si>
  <si>
    <t>Hospital days</t>
  </si>
  <si>
    <t>Direct medical costs excl. AE costs per patient</t>
  </si>
  <si>
    <t>Direct medical costs excl. AE costs
per total patient population</t>
  </si>
  <si>
    <t>Literature</t>
  </si>
  <si>
    <t>Anemia</t>
  </si>
  <si>
    <t xml:space="preserve">Thrombocytopenia </t>
  </si>
  <si>
    <t>Diarrhea</t>
  </si>
  <si>
    <t>% PATIENTS WITH AE
(STUDY)</t>
  </si>
  <si>
    <t>AE costs per patient</t>
  </si>
  <si>
    <t xml:space="preserve">AE costs per patient population </t>
  </si>
  <si>
    <t>Direct medical costs incl.
AE costs per patient</t>
  </si>
  <si>
    <t>Direct medical costs incl.
AE costs per patient population</t>
  </si>
  <si>
    <r>
      <t xml:space="preserve">Target population:
</t>
    </r>
    <r>
      <rPr>
        <i/>
        <sz val="10"/>
        <color theme="1"/>
        <rFont val="Arial"/>
        <family val="2"/>
      </rPr>
      <t>(persons newly diagnosed per year)</t>
    </r>
  </si>
  <si>
    <t>€ PER 
YEAR</t>
  </si>
  <si>
    <t>Warenverzeichnis Apotheker-Verlag</t>
  </si>
  <si>
    <r>
      <t xml:space="preserve">Estimated death per year (%)
</t>
    </r>
    <r>
      <rPr>
        <i/>
        <sz val="10"/>
        <color theme="1"/>
        <rFont val="Arial"/>
        <family val="2"/>
      </rPr>
      <t>(of the newly diagnosed patients)</t>
    </r>
  </si>
  <si>
    <t>Diagnostic and monitoring tests</t>
  </si>
  <si>
    <t xml:space="preserve"> - Ambulatory care</t>
  </si>
  <si>
    <t>Visit costs</t>
  </si>
  <si>
    <t>Hospital clinicians</t>
  </si>
  <si>
    <t>Ambulatory care</t>
  </si>
  <si>
    <t>ex-factory price</t>
  </si>
  <si>
    <t>Acquisition costs of medication
(main drug  &amp; combination treatment drugs)</t>
  </si>
  <si>
    <t>Nr. of diagnostic and monitoring test per treatment cylce</t>
  </si>
  <si>
    <t xml:space="preserve">Patients treated with specific drug </t>
  </si>
  <si>
    <t>Nr. of visits per cycle</t>
  </si>
  <si>
    <t>LKF</t>
  </si>
  <si>
    <t>AE ADJUSTED 
PP</t>
  </si>
  <si>
    <r>
      <t xml:space="preserve">€ PER 
CYCLE
</t>
    </r>
    <r>
      <rPr>
        <i/>
        <sz val="9"/>
        <color theme="1"/>
        <rFont val="Arial"/>
        <family val="2"/>
      </rPr>
      <t>(PP)</t>
    </r>
  </si>
  <si>
    <r>
      <t xml:space="preserve">€ PER 
YEAR
</t>
    </r>
    <r>
      <rPr>
        <i/>
        <sz val="9"/>
        <color theme="1"/>
        <rFont val="Arial"/>
        <family val="2"/>
      </rPr>
      <t>(PP)</t>
    </r>
  </si>
  <si>
    <t>AEs ≥ 3 grade</t>
  </si>
  <si>
    <t xml:space="preserve">Paloma-3 </t>
  </si>
  <si>
    <t>Palbociclib, Ibrance</t>
  </si>
  <si>
    <t>HR+, HER- advanced, metastatic breast cancer</t>
  </si>
  <si>
    <t>70% of the patients HR+, HER-</t>
  </si>
  <si>
    <t>Complete blood count (CBC)</t>
  </si>
  <si>
    <t>Progesteron receptor</t>
  </si>
  <si>
    <t>HER2</t>
  </si>
  <si>
    <t>Metastatic breast cancer diagnostic</t>
  </si>
  <si>
    <t>Palbociclib (125 mg  for 21 days)</t>
  </si>
  <si>
    <t>Fulvestrant (500 mg IM on days 1, 15, 29 and thereafter
 once every 28 days)</t>
  </si>
  <si>
    <t>21  (125 mg)</t>
  </si>
  <si>
    <t>2 (250 mg)</t>
  </si>
  <si>
    <t>GKK</t>
  </si>
  <si>
    <t>CBC</t>
  </si>
  <si>
    <t>Oestrogen receptor</t>
  </si>
  <si>
    <t>tomography of lung and abdomen</t>
  </si>
  <si>
    <t>bone scans</t>
  </si>
  <si>
    <t>examination</t>
  </si>
  <si>
    <t>test</t>
  </si>
  <si>
    <t>expert opinion</t>
  </si>
  <si>
    <t>DHE</t>
  </si>
  <si>
    <t>scan</t>
  </si>
  <si>
    <t>expert opinion + GKK</t>
  </si>
  <si>
    <t>Neutropenia (additional CBCs)</t>
  </si>
  <si>
    <r>
      <t xml:space="preserve">€ PER MEDIAN TREATMENT DURATION </t>
    </r>
    <r>
      <rPr>
        <i/>
        <sz val="9"/>
        <color theme="0" tint="-0.34998626667073579"/>
        <rFont val="Arial"/>
        <family val="2"/>
      </rPr>
      <t>(PP)</t>
    </r>
  </si>
  <si>
    <t xml:space="preserve"> - Hospital clinicians (normally only one talk for whole therapy)</t>
  </si>
  <si>
    <t>Oestrogen receptor (1 at beginning of therapy)</t>
  </si>
  <si>
    <t>Progesteron receptor (1 at beginning of therapy)</t>
  </si>
  <si>
    <t>HER2 (1 at beginning of therapy)</t>
  </si>
  <si>
    <t xml:space="preserve"> - tomography of tlung and abdomen (1 at beginning of therapy)</t>
  </si>
  <si>
    <t xml:space="preserve"> - bone scans (1 at beginning of therapy)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</si>
</sst>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20"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sz val="11"/>
      <name val="Arial"/>
      <family val="2"/>
    </font>
    <font>
      <sz val="10"/>
      <color theme="1"/>
      <name val="Arial"/>
      <family val="2"/>
    </font>
    <font>
      <b/>
      <sz val="10"/>
      <color theme="1"/>
      <name val="Arial"/>
      <family val="2"/>
    </font>
    <font>
      <sz val="9"/>
      <color theme="1"/>
      <name val="Arial"/>
      <family val="2"/>
    </font>
    <font>
      <b/>
      <sz val="9"/>
      <color theme="1"/>
      <name val="Arial"/>
      <family val="2"/>
    </font>
    <font>
      <sz val="9"/>
      <color theme="1"/>
      <name val="Calibri"/>
      <family val="2"/>
      <scheme val="minor"/>
    </font>
    <font>
      <i/>
      <sz val="9"/>
      <color theme="1"/>
      <name val="Arial"/>
      <family val="2"/>
    </font>
    <font>
      <sz val="9"/>
      <name val="Arial"/>
      <family val="2"/>
    </font>
    <font>
      <i/>
      <sz val="10"/>
      <color theme="1"/>
      <name val="Arial"/>
      <family val="2"/>
    </font>
    <font>
      <sz val="10"/>
      <name val="Arial"/>
      <family val="2"/>
    </font>
    <font>
      <b/>
      <sz val="9"/>
      <color theme="0" tint="-0.34998626667073579"/>
      <name val="Arial"/>
      <family val="2"/>
    </font>
    <font>
      <sz val="9"/>
      <color theme="0" tint="-0.34998626667073579"/>
      <name val="Arial"/>
      <family val="2"/>
    </font>
    <font>
      <u/>
      <sz val="9"/>
      <color theme="0" tint="-0.34998626667073579"/>
      <name val="Arial"/>
      <family val="2"/>
    </font>
    <font>
      <i/>
      <sz val="9"/>
      <color theme="0" tint="-0.34998626667073579"/>
      <name val="Arial"/>
      <family val="2"/>
    </font>
    <font>
      <sz val="11"/>
      <color theme="0" tint="-0.3499862666707357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80">
    <xf numFmtId="0" fontId="0" fillId="0" borderId="0" xfId="0"/>
    <xf numFmtId="0" fontId="3" fillId="0" borderId="0" xfId="0" applyFont="1"/>
    <xf numFmtId="0" fontId="3" fillId="0" borderId="0" xfId="0" applyFont="1" applyAlignment="1">
      <alignment horizontal="left" vertical="top"/>
    </xf>
    <xf numFmtId="0" fontId="3" fillId="0" borderId="0" xfId="0" applyFont="1" applyFill="1" applyAlignment="1">
      <alignment vertical="center"/>
    </xf>
    <xf numFmtId="0" fontId="3" fillId="0" borderId="0" xfId="0" applyFont="1" applyFill="1"/>
    <xf numFmtId="0" fontId="4" fillId="0" borderId="0" xfId="0" applyFont="1"/>
    <xf numFmtId="0" fontId="3"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left" vertical="top"/>
    </xf>
    <xf numFmtId="0" fontId="3" fillId="0" borderId="0" xfId="0" applyFont="1" applyBorder="1"/>
    <xf numFmtId="4" fontId="3" fillId="0" borderId="0" xfId="0" applyNumberFormat="1" applyFont="1"/>
    <xf numFmtId="0" fontId="3" fillId="0" borderId="0" xfId="0" applyFont="1" applyBorder="1" applyAlignment="1">
      <alignment horizontal="left" vertical="top"/>
    </xf>
    <xf numFmtId="0" fontId="3" fillId="0" borderId="0" xfId="0" applyFont="1" applyAlignment="1">
      <alignment vertical="center"/>
    </xf>
    <xf numFmtId="10" fontId="6" fillId="0" borderId="10" xfId="1" applyNumberFormat="1" applyFont="1" applyBorder="1" applyAlignment="1">
      <alignment horizontal="left" vertical="top"/>
    </xf>
    <xf numFmtId="0" fontId="6" fillId="2" borderId="13" xfId="0" applyFont="1" applyFill="1" applyBorder="1"/>
    <xf numFmtId="0" fontId="6" fillId="2" borderId="14" xfId="0" applyFont="1" applyFill="1" applyBorder="1"/>
    <xf numFmtId="0" fontId="6" fillId="0" borderId="10" xfId="0" applyFont="1" applyFill="1" applyBorder="1"/>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8" fillId="0" borderId="0" xfId="0" applyFont="1" applyAlignment="1">
      <alignment vertical="center"/>
    </xf>
    <xf numFmtId="0" fontId="10" fillId="0" borderId="0" xfId="0" applyFont="1" applyAlignment="1">
      <alignment vertical="center"/>
    </xf>
    <xf numFmtId="0" fontId="8" fillId="0" borderId="0" xfId="0" applyFont="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4"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1" xfId="0" applyFont="1" applyFill="1" applyBorder="1" applyAlignment="1">
      <alignment horizontal="left" vertical="top"/>
    </xf>
    <xf numFmtId="0" fontId="8" fillId="0" borderId="3" xfId="0" applyFont="1" applyFill="1" applyBorder="1" applyAlignment="1">
      <alignment horizontal="left" vertical="top"/>
    </xf>
    <xf numFmtId="4" fontId="8" fillId="0" borderId="1" xfId="0" applyNumberFormat="1" applyFont="1" applyBorder="1" applyAlignment="1">
      <alignment horizontal="left" vertical="top"/>
    </xf>
    <xf numFmtId="4" fontId="8" fillId="0" borderId="3" xfId="0" applyNumberFormat="1" applyFont="1" applyBorder="1" applyAlignment="1">
      <alignment horizontal="left" vertical="top"/>
    </xf>
    <xf numFmtId="0" fontId="6" fillId="0" borderId="16" xfId="0" applyFont="1" applyBorder="1" applyAlignment="1">
      <alignment horizontal="left" vertical="top" wrapText="1"/>
    </xf>
    <xf numFmtId="0" fontId="6" fillId="0" borderId="6" xfId="0" applyFont="1" applyBorder="1" applyAlignment="1">
      <alignment horizontal="left" vertical="top" wrapText="1"/>
    </xf>
    <xf numFmtId="0" fontId="8" fillId="0" borderId="3" xfId="0" applyFont="1" applyBorder="1" applyAlignment="1">
      <alignment horizontal="left" vertical="top"/>
    </xf>
    <xf numFmtId="0" fontId="8" fillId="0" borderId="12" xfId="0" applyFont="1" applyFill="1" applyBorder="1" applyAlignment="1">
      <alignment horizontal="left" vertical="top"/>
    </xf>
    <xf numFmtId="4" fontId="8" fillId="0" borderId="12" xfId="0" applyNumberFormat="1" applyFont="1" applyBorder="1" applyAlignment="1">
      <alignment horizontal="left" vertical="top"/>
    </xf>
    <xf numFmtId="164" fontId="8" fillId="0" borderId="3" xfId="0" applyNumberFormat="1" applyFont="1" applyBorder="1" applyAlignment="1">
      <alignment horizontal="left" vertical="top"/>
    </xf>
    <xf numFmtId="164" fontId="8" fillId="0" borderId="3" xfId="0" applyNumberFormat="1" applyFont="1" applyFill="1" applyBorder="1" applyAlignment="1">
      <alignment horizontal="left" vertical="top"/>
    </xf>
    <xf numFmtId="164" fontId="8" fillId="0" borderId="12" xfId="0" applyNumberFormat="1" applyFont="1" applyFill="1" applyBorder="1" applyAlignment="1">
      <alignment horizontal="left" vertical="top"/>
    </xf>
    <xf numFmtId="164" fontId="8" fillId="0" borderId="1" xfId="0" applyNumberFormat="1" applyFont="1" applyFill="1" applyBorder="1" applyAlignment="1">
      <alignment horizontal="left" vertical="top"/>
    </xf>
    <xf numFmtId="0" fontId="8" fillId="3" borderId="4" xfId="0" applyFont="1" applyFill="1" applyBorder="1" applyAlignment="1">
      <alignment horizontal="center" vertical="top" wrapText="1"/>
    </xf>
    <xf numFmtId="0" fontId="8" fillId="3" borderId="27"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27" xfId="0" applyFont="1" applyFill="1" applyBorder="1" applyAlignment="1">
      <alignment horizontal="center" vertical="top" wrapText="1"/>
    </xf>
    <xf numFmtId="0" fontId="8" fillId="0" borderId="0" xfId="0" applyFont="1" applyAlignment="1">
      <alignment horizontal="center" vertical="center"/>
    </xf>
    <xf numFmtId="0" fontId="10" fillId="0" borderId="0" xfId="0" applyFont="1" applyAlignment="1">
      <alignment horizontal="center" vertical="center"/>
    </xf>
    <xf numFmtId="0" fontId="8" fillId="2" borderId="23" xfId="0" applyFont="1" applyFill="1" applyBorder="1" applyAlignment="1">
      <alignment horizontal="center" vertical="center"/>
    </xf>
    <xf numFmtId="0" fontId="8" fillId="0" borderId="30" xfId="0" applyFont="1" applyBorder="1" applyAlignment="1">
      <alignment horizontal="left" vertical="top" wrapText="1"/>
    </xf>
    <xf numFmtId="0" fontId="8" fillId="0" borderId="12" xfId="0" applyFont="1" applyBorder="1" applyAlignment="1">
      <alignment vertical="top"/>
    </xf>
    <xf numFmtId="0" fontId="8" fillId="0" borderId="12" xfId="0" applyFont="1" applyFill="1" applyBorder="1" applyAlignment="1">
      <alignment vertical="top"/>
    </xf>
    <xf numFmtId="0" fontId="8" fillId="4" borderId="20" xfId="0" applyFont="1" applyFill="1" applyBorder="1" applyAlignment="1">
      <alignment horizontal="left" vertical="top" wrapText="1"/>
    </xf>
    <xf numFmtId="0" fontId="6" fillId="0" borderId="0" xfId="0" applyFont="1"/>
    <xf numFmtId="0" fontId="6" fillId="0" borderId="0" xfId="0" applyFont="1" applyFill="1" applyAlignment="1">
      <alignment vertical="center"/>
    </xf>
    <xf numFmtId="0" fontId="6" fillId="0" borderId="0" xfId="0" applyFont="1" applyFill="1"/>
    <xf numFmtId="0" fontId="13" fillId="0" borderId="0" xfId="0" applyFont="1" applyAlignment="1">
      <alignment vertical="center"/>
    </xf>
    <xf numFmtId="0" fontId="6" fillId="0" borderId="0" xfId="0" applyFont="1" applyAlignment="1">
      <alignment horizontal="left" vertical="top"/>
    </xf>
    <xf numFmtId="0" fontId="6" fillId="0" borderId="0" xfId="0" applyFont="1" applyFill="1" applyAlignment="1">
      <alignment horizontal="left" vertical="center"/>
    </xf>
    <xf numFmtId="0" fontId="6" fillId="0" borderId="0" xfId="0" applyFont="1" applyFill="1" applyAlignment="1">
      <alignment horizontal="left" vertical="top"/>
    </xf>
    <xf numFmtId="0" fontId="14" fillId="0" borderId="0" xfId="0" applyFont="1" applyFill="1" applyAlignment="1">
      <alignment horizontal="left" vertical="center"/>
    </xf>
    <xf numFmtId="0" fontId="14" fillId="0" borderId="0" xfId="0" applyFont="1" applyFill="1" applyAlignment="1">
      <alignment horizontal="left" vertical="top"/>
    </xf>
    <xf numFmtId="0" fontId="8" fillId="2" borderId="22" xfId="0" applyFont="1" applyFill="1" applyBorder="1" applyAlignment="1">
      <alignment horizontal="center" vertical="center"/>
    </xf>
    <xf numFmtId="0" fontId="8" fillId="3" borderId="40" xfId="0" applyFont="1" applyFill="1" applyBorder="1" applyAlignment="1">
      <alignment horizontal="center" vertical="center"/>
    </xf>
    <xf numFmtId="0" fontId="8" fillId="0" borderId="20" xfId="0" applyFont="1" applyBorder="1"/>
    <xf numFmtId="0" fontId="8" fillId="0" borderId="3" xfId="0" applyFont="1" applyBorder="1"/>
    <xf numFmtId="0" fontId="8" fillId="0" borderId="3" xfId="0" applyFont="1" applyFill="1" applyBorder="1"/>
    <xf numFmtId="9" fontId="8" fillId="0" borderId="3" xfId="1" applyFont="1" applyBorder="1" applyAlignment="1">
      <alignment horizontal="left" vertical="top"/>
    </xf>
    <xf numFmtId="0" fontId="8" fillId="0" borderId="1" xfId="0" applyFont="1" applyBorder="1" applyAlignment="1">
      <alignment vertical="top" wrapText="1"/>
    </xf>
    <xf numFmtId="0" fontId="8" fillId="0" borderId="1" xfId="0" applyFont="1" applyFill="1" applyBorder="1" applyAlignment="1">
      <alignment vertical="top"/>
    </xf>
    <xf numFmtId="9" fontId="8" fillId="0" borderId="1" xfId="1" applyFont="1" applyBorder="1" applyAlignment="1">
      <alignment horizontal="left" vertical="top"/>
    </xf>
    <xf numFmtId="0" fontId="8" fillId="0" borderId="8" xfId="0" applyFont="1" applyFill="1" applyBorder="1" applyAlignment="1">
      <alignment vertical="top" wrapText="1"/>
    </xf>
    <xf numFmtId="0" fontId="8" fillId="3" borderId="23" xfId="0" applyFont="1" applyFill="1" applyBorder="1" applyAlignment="1">
      <alignment horizontal="left" vertical="top" wrapText="1"/>
    </xf>
    <xf numFmtId="164" fontId="8" fillId="3" borderId="23" xfId="0" applyNumberFormat="1" applyFont="1" applyFill="1" applyBorder="1"/>
    <xf numFmtId="0" fontId="8" fillId="3" borderId="23" xfId="0" applyFont="1" applyFill="1" applyBorder="1"/>
    <xf numFmtId="4" fontId="8" fillId="3" borderId="23" xfId="0" applyNumberFormat="1" applyFont="1" applyFill="1" applyBorder="1"/>
    <xf numFmtId="4" fontId="8" fillId="3" borderId="23" xfId="0" applyNumberFormat="1" applyFont="1" applyFill="1" applyBorder="1" applyAlignment="1">
      <alignment horizontal="left"/>
    </xf>
    <xf numFmtId="0" fontId="8" fillId="3" borderId="23" xfId="0" applyFont="1" applyFill="1" applyBorder="1" applyAlignment="1">
      <alignment horizontal="left" vertical="top"/>
    </xf>
    <xf numFmtId="164" fontId="8" fillId="3" borderId="23" xfId="0" applyNumberFormat="1" applyFont="1" applyFill="1" applyBorder="1" applyAlignment="1">
      <alignment horizontal="left" vertical="top"/>
    </xf>
    <xf numFmtId="4" fontId="8" fillId="3" borderId="23" xfId="0" applyNumberFormat="1" applyFont="1" applyFill="1" applyBorder="1" applyAlignment="1">
      <alignment horizontal="left" vertical="top"/>
    </xf>
    <xf numFmtId="0" fontId="3" fillId="3" borderId="41" xfId="0" applyFont="1" applyFill="1" applyBorder="1" applyAlignment="1">
      <alignment vertical="top"/>
    </xf>
    <xf numFmtId="0" fontId="3" fillId="3" borderId="41" xfId="0" applyFont="1" applyFill="1" applyBorder="1" applyAlignment="1">
      <alignment horizontal="left" vertical="top"/>
    </xf>
    <xf numFmtId="0" fontId="8" fillId="3" borderId="28" xfId="0" applyFont="1" applyFill="1" applyBorder="1" applyAlignment="1">
      <alignment horizontal="left" vertical="top"/>
    </xf>
    <xf numFmtId="4" fontId="8" fillId="3" borderId="28" xfId="0" applyNumberFormat="1" applyFont="1" applyFill="1" applyBorder="1" applyAlignment="1">
      <alignment horizontal="left" vertical="top"/>
    </xf>
    <xf numFmtId="0" fontId="8" fillId="3" borderId="29" xfId="0" applyFont="1" applyFill="1" applyBorder="1" applyAlignment="1">
      <alignment horizontal="left" vertical="top"/>
    </xf>
    <xf numFmtId="4" fontId="8" fillId="3" borderId="29" xfId="0" applyNumberFormat="1" applyFont="1" applyFill="1" applyBorder="1" applyAlignment="1">
      <alignment horizontal="left" vertical="top"/>
    </xf>
    <xf numFmtId="4" fontId="9" fillId="3" borderId="28" xfId="0" applyNumberFormat="1" applyFont="1" applyFill="1" applyBorder="1" applyAlignment="1">
      <alignment horizontal="left" vertical="top"/>
    </xf>
    <xf numFmtId="0" fontId="6" fillId="0" borderId="4"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20" xfId="0" applyFont="1" applyFill="1" applyBorder="1" applyAlignment="1">
      <alignment vertical="center" wrapText="1"/>
    </xf>
    <xf numFmtId="0" fontId="6" fillId="0" borderId="7" xfId="0" applyFont="1" applyFill="1" applyBorder="1" applyAlignment="1">
      <alignment vertical="center" wrapText="1"/>
    </xf>
    <xf numFmtId="0" fontId="6" fillId="0" borderId="2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5" xfId="0" applyFont="1" applyFill="1" applyBorder="1"/>
    <xf numFmtId="0" fontId="6" fillId="0" borderId="17" xfId="0" applyFont="1" applyFill="1" applyBorder="1"/>
    <xf numFmtId="0" fontId="6" fillId="0" borderId="7" xfId="0" applyFont="1" applyFill="1" applyBorder="1"/>
    <xf numFmtId="0" fontId="8" fillId="3" borderId="23" xfId="0" applyFont="1" applyFill="1" applyBorder="1" applyAlignment="1">
      <alignment horizontal="left" vertical="center" wrapText="1"/>
    </xf>
    <xf numFmtId="0" fontId="8" fillId="0" borderId="20" xfId="0" applyFont="1" applyFill="1" applyBorder="1" applyAlignment="1">
      <alignment horizontal="left" vertical="top" wrapText="1"/>
    </xf>
    <xf numFmtId="0" fontId="8" fillId="0" borderId="30" xfId="0" applyFont="1" applyFill="1" applyBorder="1" applyAlignment="1">
      <alignment horizontal="left" vertical="top" wrapText="1"/>
    </xf>
    <xf numFmtId="0" fontId="6" fillId="0" borderId="4" xfId="0" applyFont="1" applyFill="1" applyBorder="1" applyAlignment="1">
      <alignment horizontal="left"/>
    </xf>
    <xf numFmtId="0" fontId="8" fillId="3" borderId="41" xfId="0" applyFont="1" applyFill="1" applyBorder="1" applyAlignment="1">
      <alignment horizontal="left" vertical="center"/>
    </xf>
    <xf numFmtId="3" fontId="6" fillId="0" borderId="21" xfId="0" applyNumberFormat="1" applyFont="1" applyBorder="1" applyAlignment="1">
      <alignment horizontal="left" vertical="top"/>
    </xf>
    <xf numFmtId="3" fontId="7" fillId="0" borderId="5" xfId="0" applyNumberFormat="1" applyFont="1" applyBorder="1" applyAlignment="1">
      <alignment horizontal="left" vertical="top"/>
    </xf>
    <xf numFmtId="0" fontId="6" fillId="0" borderId="30" xfId="0" applyFont="1" applyFill="1" applyBorder="1" applyAlignment="1">
      <alignment vertical="center"/>
    </xf>
    <xf numFmtId="3" fontId="7" fillId="0" borderId="31" xfId="0" applyNumberFormat="1" applyFont="1" applyBorder="1" applyAlignment="1">
      <alignment horizontal="left" vertical="top"/>
    </xf>
    <xf numFmtId="0" fontId="6" fillId="0" borderId="5" xfId="0" applyFont="1" applyFill="1" applyBorder="1" applyAlignment="1">
      <alignment horizontal="left"/>
    </xf>
    <xf numFmtId="0" fontId="6" fillId="0" borderId="16" xfId="0" applyFont="1" applyFill="1" applyBorder="1" applyAlignment="1">
      <alignment horizontal="left"/>
    </xf>
    <xf numFmtId="0" fontId="6" fillId="0" borderId="18" xfId="0" applyFont="1" applyFill="1" applyBorder="1" applyAlignment="1">
      <alignment horizontal="left"/>
    </xf>
    <xf numFmtId="0" fontId="6" fillId="0" borderId="16" xfId="0" applyFont="1" applyFill="1" applyBorder="1" applyAlignment="1">
      <alignment horizontal="left" vertical="top"/>
    </xf>
    <xf numFmtId="0" fontId="15" fillId="2" borderId="24" xfId="0" applyFont="1" applyFill="1" applyBorder="1" applyAlignment="1">
      <alignment horizontal="center" vertical="center" wrapText="1"/>
    </xf>
    <xf numFmtId="4" fontId="16" fillId="3" borderId="24" xfId="0" applyNumberFormat="1" applyFont="1" applyFill="1" applyBorder="1" applyAlignment="1">
      <alignment horizontal="left"/>
    </xf>
    <xf numFmtId="4" fontId="16" fillId="0" borderId="21" xfId="0" applyNumberFormat="1" applyFont="1" applyBorder="1" applyAlignment="1">
      <alignment horizontal="left" vertical="top"/>
    </xf>
    <xf numFmtId="4" fontId="16" fillId="3" borderId="24" xfId="0" applyNumberFormat="1" applyFont="1" applyFill="1" applyBorder="1" applyAlignment="1">
      <alignment horizontal="left" vertical="top"/>
    </xf>
    <xf numFmtId="4" fontId="16" fillId="0" borderId="32" xfId="0" applyNumberFormat="1" applyFont="1" applyBorder="1" applyAlignment="1">
      <alignment horizontal="left" vertical="top"/>
    </xf>
    <xf numFmtId="4" fontId="16" fillId="3" borderId="19" xfId="0" applyNumberFormat="1" applyFont="1" applyFill="1" applyBorder="1" applyAlignment="1">
      <alignment horizontal="left"/>
    </xf>
    <xf numFmtId="4" fontId="16" fillId="0" borderId="9" xfId="0" applyNumberFormat="1" applyFont="1" applyBorder="1" applyAlignment="1">
      <alignment horizontal="left" vertical="top"/>
    </xf>
    <xf numFmtId="4" fontId="16" fillId="3" borderId="14" xfId="0" applyNumberFormat="1" applyFont="1" applyFill="1" applyBorder="1" applyAlignment="1">
      <alignment horizontal="left" vertical="top"/>
    </xf>
    <xf numFmtId="4" fontId="16" fillId="3" borderId="26" xfId="0" applyNumberFormat="1" applyFont="1" applyFill="1" applyBorder="1" applyAlignment="1">
      <alignment horizontal="left" vertical="top"/>
    </xf>
    <xf numFmtId="0" fontId="8" fillId="0" borderId="2" xfId="0" applyFont="1" applyBorder="1" applyAlignment="1">
      <alignment horizontal="left" vertical="top" wrapText="1"/>
    </xf>
    <xf numFmtId="0" fontId="8" fillId="0" borderId="8" xfId="0" applyFont="1" applyFill="1" applyBorder="1" applyAlignment="1">
      <alignment horizontal="left" vertical="top" wrapText="1"/>
    </xf>
    <xf numFmtId="0" fontId="8" fillId="0" borderId="3" xfId="0" applyNumberFormat="1" applyFont="1" applyBorder="1" applyAlignment="1">
      <alignment horizontal="left" vertical="top"/>
    </xf>
    <xf numFmtId="0" fontId="12" fillId="0" borderId="30" xfId="0" applyFont="1" applyBorder="1"/>
    <xf numFmtId="0" fontId="12" fillId="0" borderId="12" xfId="0" applyFont="1" applyBorder="1"/>
    <xf numFmtId="164" fontId="12" fillId="0" borderId="12" xfId="0" applyNumberFormat="1" applyFont="1" applyBorder="1" applyAlignment="1">
      <alignment horizontal="left" vertical="top"/>
    </xf>
    <xf numFmtId="4" fontId="12" fillId="0" borderId="12" xfId="0" applyNumberFormat="1" applyFont="1" applyBorder="1" applyAlignment="1">
      <alignment horizontal="left" vertical="top"/>
    </xf>
    <xf numFmtId="0" fontId="6" fillId="5" borderId="6" xfId="0" applyFont="1" applyFill="1" applyBorder="1"/>
    <xf numFmtId="4" fontId="8" fillId="5" borderId="29" xfId="0" applyNumberFormat="1" applyFont="1" applyFill="1" applyBorder="1" applyAlignment="1">
      <alignment horizontal="left" vertical="top"/>
    </xf>
    <xf numFmtId="164" fontId="8" fillId="5" borderId="3" xfId="0" applyNumberFormat="1" applyFont="1" applyFill="1" applyBorder="1" applyAlignment="1">
      <alignment horizontal="left" vertical="top"/>
    </xf>
    <xf numFmtId="0" fontId="16" fillId="0" borderId="8" xfId="0" applyFont="1" applyFill="1" applyBorder="1" applyAlignment="1">
      <alignment vertical="top" wrapText="1"/>
    </xf>
    <xf numFmtId="0" fontId="17" fillId="0" borderId="1" xfId="2" applyFont="1" applyBorder="1" applyAlignment="1">
      <alignment vertical="top" wrapText="1"/>
    </xf>
    <xf numFmtId="4" fontId="16" fillId="0" borderId="1" xfId="0" applyNumberFormat="1" applyFont="1" applyBorder="1" applyAlignment="1">
      <alignment horizontal="left" vertical="top"/>
    </xf>
    <xf numFmtId="0" fontId="16" fillId="0" borderId="1" xfId="0" applyFont="1" applyFill="1" applyBorder="1" applyAlignment="1">
      <alignment vertical="top"/>
    </xf>
    <xf numFmtId="9" fontId="16" fillId="0" borderId="1" xfId="1" applyFont="1" applyBorder="1" applyAlignment="1">
      <alignment horizontal="left" vertical="top"/>
    </xf>
    <xf numFmtId="1" fontId="16" fillId="0" borderId="1" xfId="0" applyNumberFormat="1" applyFont="1" applyBorder="1" applyAlignment="1">
      <alignment horizontal="left" vertical="top"/>
    </xf>
    <xf numFmtId="0" fontId="16" fillId="0" borderId="8" xfId="0" applyFont="1" applyBorder="1" applyAlignment="1">
      <alignment vertical="top" wrapText="1"/>
    </xf>
    <xf numFmtId="0" fontId="16" fillId="0" borderId="7" xfId="0" applyFont="1" applyFill="1" applyBorder="1" applyAlignment="1">
      <alignment vertical="top" wrapText="1"/>
    </xf>
    <xf numFmtId="0" fontId="16" fillId="0" borderId="2" xfId="0" applyFont="1" applyBorder="1" applyAlignment="1">
      <alignment vertical="top" wrapText="1"/>
    </xf>
    <xf numFmtId="0" fontId="16" fillId="0" borderId="2" xfId="0" applyFont="1" applyFill="1" applyBorder="1" applyAlignment="1">
      <alignment horizontal="left" vertical="top"/>
    </xf>
    <xf numFmtId="0" fontId="16" fillId="0" borderId="2" xfId="0" applyFont="1" applyBorder="1" applyAlignment="1">
      <alignment vertical="top"/>
    </xf>
    <xf numFmtId="4" fontId="16" fillId="0" borderId="2" xfId="0" applyNumberFormat="1" applyFont="1" applyBorder="1" applyAlignment="1">
      <alignment vertical="top"/>
    </xf>
    <xf numFmtId="4" fontId="16" fillId="0" borderId="2" xfId="0" applyNumberFormat="1" applyFont="1" applyBorder="1" applyAlignment="1">
      <alignment horizontal="left" vertical="top"/>
    </xf>
    <xf numFmtId="9" fontId="16" fillId="0" borderId="2" xfId="0" applyNumberFormat="1" applyFont="1" applyBorder="1" applyAlignment="1">
      <alignment horizontal="left" vertical="top"/>
    </xf>
    <xf numFmtId="1" fontId="16" fillId="0" borderId="2" xfId="0" applyNumberFormat="1" applyFont="1" applyBorder="1" applyAlignment="1">
      <alignment horizontal="left" vertical="top"/>
    </xf>
    <xf numFmtId="4" fontId="16" fillId="0" borderId="10" xfId="0" applyNumberFormat="1" applyFont="1" applyBorder="1" applyAlignment="1">
      <alignment horizontal="left" vertical="top"/>
    </xf>
    <xf numFmtId="0" fontId="19" fillId="3" borderId="42" xfId="0" applyFont="1" applyFill="1" applyBorder="1" applyAlignment="1">
      <alignment horizontal="left" vertical="top" wrapText="1"/>
    </xf>
    <xf numFmtId="4" fontId="16" fillId="0" borderId="43" xfId="0" applyNumberFormat="1" applyFont="1" applyBorder="1" applyAlignment="1">
      <alignment horizontal="left" vertical="top"/>
    </xf>
    <xf numFmtId="4" fontId="16" fillId="0" borderId="31" xfId="0" applyNumberFormat="1" applyFont="1" applyBorder="1" applyAlignment="1">
      <alignment horizontal="left" vertical="top"/>
    </xf>
    <xf numFmtId="0" fontId="16" fillId="3" borderId="14" xfId="0" applyFont="1" applyFill="1" applyBorder="1" applyAlignment="1">
      <alignment horizontal="left" vertical="top"/>
    </xf>
    <xf numFmtId="4" fontId="15" fillId="3" borderId="26" xfId="0" applyNumberFormat="1" applyFont="1" applyFill="1" applyBorder="1" applyAlignment="1">
      <alignment horizontal="left" vertical="top"/>
    </xf>
    <xf numFmtId="4" fontId="16" fillId="0" borderId="3" xfId="0" applyNumberFormat="1" applyFont="1" applyBorder="1" applyAlignment="1">
      <alignment horizontal="left" vertical="top"/>
    </xf>
    <xf numFmtId="0" fontId="16" fillId="0" borderId="12" xfId="0" applyFont="1" applyBorder="1" applyAlignment="1">
      <alignment vertical="top"/>
    </xf>
    <xf numFmtId="4" fontId="15" fillId="3" borderId="28" xfId="0" applyNumberFormat="1" applyFont="1" applyFill="1" applyBorder="1" applyAlignment="1">
      <alignment horizontal="left" vertical="top"/>
    </xf>
    <xf numFmtId="0" fontId="16" fillId="3" borderId="29" xfId="0" applyFont="1" applyFill="1" applyBorder="1" applyAlignment="1">
      <alignment horizontal="left" vertical="top"/>
    </xf>
    <xf numFmtId="4" fontId="9" fillId="5" borderId="29" xfId="0" applyNumberFormat="1" applyFont="1" applyFill="1" applyBorder="1" applyAlignment="1">
      <alignment horizontal="left" vertical="top"/>
    </xf>
    <xf numFmtId="1" fontId="8" fillId="5" borderId="1" xfId="0" applyNumberFormat="1" applyFont="1" applyFill="1" applyBorder="1" applyAlignment="1">
      <alignment horizontal="left" vertical="top"/>
    </xf>
    <xf numFmtId="0" fontId="6" fillId="0" borderId="8"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7" xfId="0" applyFont="1" applyFill="1" applyBorder="1" applyAlignment="1">
      <alignment horizontal="left" vertical="top" wrapText="1"/>
    </xf>
    <xf numFmtId="0" fontId="16" fillId="0" borderId="16" xfId="0" applyNumberFormat="1" applyFont="1" applyBorder="1" applyAlignment="1">
      <alignment horizontal="left" vertical="top"/>
    </xf>
    <xf numFmtId="4" fontId="16" fillId="0" borderId="18" xfId="0" applyNumberFormat="1" applyFont="1" applyBorder="1" applyAlignment="1">
      <alignment horizontal="left" vertical="top"/>
    </xf>
    <xf numFmtId="0" fontId="6" fillId="0" borderId="35" xfId="0" applyFont="1" applyBorder="1" applyAlignment="1">
      <alignment horizontal="left"/>
    </xf>
    <xf numFmtId="0" fontId="6" fillId="0" borderId="36" xfId="0" applyFont="1" applyBorder="1" applyAlignment="1">
      <alignment horizontal="left"/>
    </xf>
    <xf numFmtId="0" fontId="6" fillId="0" borderId="14" xfId="0" applyFont="1" applyBorder="1" applyAlignment="1">
      <alignment horizontal="left"/>
    </xf>
    <xf numFmtId="0" fontId="6" fillId="0" borderId="33" xfId="0" applyFont="1" applyBorder="1" applyAlignment="1">
      <alignment horizontal="left"/>
    </xf>
    <xf numFmtId="0" fontId="6" fillId="0" borderId="34" xfId="0" applyFont="1" applyBorder="1" applyAlignment="1">
      <alignment horizontal="left"/>
    </xf>
    <xf numFmtId="0" fontId="6" fillId="0" borderId="37" xfId="0" applyFont="1" applyBorder="1" applyAlignment="1">
      <alignment horizontal="left"/>
    </xf>
    <xf numFmtId="0" fontId="6" fillId="0" borderId="38" xfId="0" applyFont="1" applyBorder="1" applyAlignment="1">
      <alignment horizontal="left"/>
    </xf>
    <xf numFmtId="0" fontId="6" fillId="0" borderId="39" xfId="0" applyFont="1" applyBorder="1" applyAlignment="1">
      <alignment horizontal="left"/>
    </xf>
    <xf numFmtId="0" fontId="6" fillId="0" borderId="6" xfId="0" applyFont="1" applyBorder="1" applyAlignment="1">
      <alignment horizontal="left"/>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8" fillId="4" borderId="25"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0" borderId="11" xfId="0" applyFont="1" applyBorder="1" applyAlignment="1">
      <alignment horizontal="left" vertical="top" wrapText="1"/>
    </xf>
    <xf numFmtId="0" fontId="8" fillId="0" borderId="29" xfId="0" applyFont="1" applyBorder="1" applyAlignment="1">
      <alignment horizontal="left" vertical="top" wrapText="1"/>
    </xf>
    <xf numFmtId="164" fontId="8" fillId="0" borderId="11" xfId="0" applyNumberFormat="1" applyFont="1" applyBorder="1" applyAlignment="1">
      <alignment horizontal="left" vertical="top" wrapText="1"/>
    </xf>
    <xf numFmtId="164" fontId="8" fillId="0" borderId="29" xfId="0" applyNumberFormat="1" applyFont="1" applyBorder="1" applyAlignment="1">
      <alignment horizontal="left" vertical="top" wrapText="1"/>
    </xf>
    <xf numFmtId="0" fontId="8" fillId="0" borderId="11" xfId="0" applyFont="1" applyBorder="1" applyAlignment="1">
      <alignment horizontal="left" vertical="top"/>
    </xf>
    <xf numFmtId="0" fontId="8" fillId="0" borderId="29" xfId="0" applyFont="1" applyBorder="1" applyAlignment="1">
      <alignment horizontal="left" vertical="top"/>
    </xf>
    <xf numFmtId="4" fontId="8" fillId="0" borderId="11" xfId="0" applyNumberFormat="1" applyFont="1" applyBorder="1" applyAlignment="1">
      <alignment horizontal="left" vertical="top"/>
    </xf>
    <xf numFmtId="4" fontId="8" fillId="0" borderId="29" xfId="0" applyNumberFormat="1" applyFont="1" applyBorder="1" applyAlignment="1">
      <alignment horizontal="left" vertical="top"/>
    </xf>
  </cellXfs>
  <cellStyles count="3">
    <cellStyle name="Hyper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tabSelected="1" view="pageLayout" zoomScale="80" zoomScaleNormal="80" zoomScalePageLayoutView="80" workbookViewId="0">
      <selection activeCell="A46" sqref="A46"/>
    </sheetView>
  </sheetViews>
  <sheetFormatPr baseColWidth="10" defaultRowHeight="15" x14ac:dyDescent="0.25"/>
  <cols>
    <col min="1" max="1" width="57.7109375" customWidth="1"/>
    <col min="2" max="2" width="18.85546875" customWidth="1"/>
    <col min="3" max="3" width="9.85546875" customWidth="1"/>
    <col min="4" max="4" width="12.7109375" customWidth="1"/>
    <col min="5" max="5" width="11.85546875" customWidth="1"/>
    <col min="6" max="6" width="17" customWidth="1"/>
    <col min="7" max="7" width="11.42578125" customWidth="1"/>
    <col min="8" max="8" width="11.5703125" bestFit="1" customWidth="1"/>
    <col min="9" max="9" width="15.85546875" customWidth="1"/>
    <col min="10" max="10" width="12.85546875" customWidth="1"/>
    <col min="11" max="11" width="14.140625" bestFit="1" customWidth="1"/>
    <col min="12" max="12" width="16.7109375" customWidth="1"/>
  </cols>
  <sheetData>
    <row r="1" spans="1:14" x14ac:dyDescent="0.25">
      <c r="A1" s="5" t="s">
        <v>0</v>
      </c>
      <c r="B1" s="1"/>
      <c r="C1" s="1"/>
      <c r="D1" s="1"/>
      <c r="E1" s="1"/>
      <c r="F1" s="1"/>
      <c r="G1" s="1"/>
      <c r="H1" s="1"/>
      <c r="I1" s="1"/>
      <c r="J1" s="1"/>
      <c r="K1" s="1"/>
      <c r="L1" s="1"/>
      <c r="M1" s="1"/>
      <c r="N1" s="1"/>
    </row>
    <row r="2" spans="1:14" ht="9" customHeight="1" thickBot="1" x14ac:dyDescent="0.3">
      <c r="A2" s="1"/>
      <c r="B2" s="1"/>
      <c r="C2" s="1"/>
      <c r="D2" s="1"/>
      <c r="E2" s="1"/>
      <c r="F2" s="1"/>
      <c r="G2" s="1"/>
      <c r="H2" s="1"/>
      <c r="I2" s="1"/>
      <c r="J2" s="1"/>
      <c r="K2" s="1"/>
      <c r="L2" s="1"/>
      <c r="M2" s="1"/>
      <c r="N2" s="1"/>
    </row>
    <row r="3" spans="1:14" ht="14.25" customHeight="1" x14ac:dyDescent="0.25">
      <c r="A3" s="85" t="s">
        <v>1</v>
      </c>
      <c r="B3" s="159" t="s">
        <v>49</v>
      </c>
      <c r="C3" s="160"/>
      <c r="D3" s="160"/>
      <c r="E3" s="160"/>
      <c r="F3" s="161"/>
      <c r="G3" s="1"/>
      <c r="H3" s="1"/>
      <c r="I3" s="1"/>
      <c r="J3" s="1"/>
      <c r="K3" s="1"/>
      <c r="L3" s="1"/>
      <c r="M3" s="1"/>
      <c r="N3" s="1"/>
    </row>
    <row r="4" spans="1:14" ht="13.5" customHeight="1" x14ac:dyDescent="0.25">
      <c r="A4" s="86" t="s">
        <v>2</v>
      </c>
      <c r="B4" s="162" t="s">
        <v>50</v>
      </c>
      <c r="C4" s="163"/>
      <c r="D4" s="163"/>
      <c r="E4" s="163"/>
      <c r="F4" s="164"/>
      <c r="G4" s="1"/>
      <c r="H4" s="1"/>
      <c r="I4" s="1"/>
      <c r="J4" s="1"/>
      <c r="K4" s="1"/>
      <c r="L4" s="1"/>
      <c r="M4" s="1"/>
      <c r="N4" s="1"/>
    </row>
    <row r="5" spans="1:14" ht="15.75" customHeight="1" thickBot="1" x14ac:dyDescent="0.3">
      <c r="A5" s="87" t="s">
        <v>3</v>
      </c>
      <c r="B5" s="165" t="s">
        <v>51</v>
      </c>
      <c r="C5" s="166"/>
      <c r="D5" s="166"/>
      <c r="E5" s="166"/>
      <c r="F5" s="167"/>
      <c r="G5" s="1"/>
      <c r="H5" s="1"/>
      <c r="I5" s="1"/>
      <c r="J5" s="1"/>
      <c r="K5" s="1"/>
      <c r="L5" s="1"/>
      <c r="M5" s="1"/>
      <c r="N5" s="1"/>
    </row>
    <row r="6" spans="1:14" ht="28.5" customHeight="1" x14ac:dyDescent="0.25">
      <c r="A6" s="88" t="s">
        <v>30</v>
      </c>
      <c r="B6" s="100">
        <v>5454</v>
      </c>
      <c r="C6" s="51"/>
      <c r="D6" s="51"/>
      <c r="E6" s="52"/>
      <c r="F6" s="53"/>
      <c r="G6" s="4"/>
      <c r="H6" s="4"/>
      <c r="I6" s="4"/>
      <c r="J6" s="1"/>
      <c r="K6" s="1"/>
      <c r="L6" s="1"/>
      <c r="M6" s="1"/>
      <c r="N6" s="1"/>
    </row>
    <row r="7" spans="1:14" ht="26.25" customHeight="1" thickBot="1" x14ac:dyDescent="0.3">
      <c r="A7" s="89" t="s">
        <v>33</v>
      </c>
      <c r="B7" s="13">
        <v>0.16400000000000001</v>
      </c>
      <c r="C7" s="54"/>
      <c r="D7" s="52"/>
      <c r="E7" s="52"/>
      <c r="F7" s="52"/>
      <c r="G7" s="3"/>
      <c r="H7" s="3"/>
      <c r="I7" s="12"/>
      <c r="J7" s="12"/>
      <c r="M7" s="1"/>
      <c r="N7" s="1"/>
    </row>
    <row r="8" spans="1:14" ht="16.5" customHeight="1" x14ac:dyDescent="0.25">
      <c r="A8" s="85" t="s">
        <v>4</v>
      </c>
      <c r="B8" s="101">
        <f>B6-(B6*B7)</f>
        <v>4559.5439999999999</v>
      </c>
      <c r="C8" s="51"/>
      <c r="D8" s="51"/>
      <c r="E8" s="52"/>
      <c r="F8" s="53"/>
      <c r="G8" s="4"/>
      <c r="H8" s="4"/>
      <c r="I8" s="4"/>
      <c r="J8" s="1"/>
      <c r="K8" s="1"/>
      <c r="L8" s="1"/>
      <c r="M8" s="1"/>
      <c r="N8" s="1"/>
    </row>
    <row r="9" spans="1:14" ht="16.5" customHeight="1" x14ac:dyDescent="0.25">
      <c r="A9" s="102" t="s">
        <v>52</v>
      </c>
      <c r="B9" s="103">
        <f>B8*0.7</f>
        <v>3191.6807999999996</v>
      </c>
      <c r="C9" s="51"/>
      <c r="D9" s="51"/>
      <c r="E9" s="52"/>
      <c r="F9" s="53"/>
      <c r="G9" s="4"/>
      <c r="H9" s="4"/>
      <c r="I9" s="4"/>
      <c r="J9" s="1"/>
      <c r="K9" s="1"/>
      <c r="L9" s="1"/>
      <c r="M9" s="1"/>
      <c r="N9" s="1"/>
    </row>
    <row r="10" spans="1:14" ht="18" customHeight="1" thickBot="1" x14ac:dyDescent="0.3">
      <c r="A10" s="89" t="s">
        <v>42</v>
      </c>
      <c r="B10" s="124"/>
      <c r="C10" s="51"/>
      <c r="D10" s="51"/>
      <c r="E10" s="53"/>
      <c r="F10" s="53"/>
      <c r="G10" s="1"/>
      <c r="H10" s="1"/>
      <c r="I10" s="1"/>
      <c r="J10" s="1"/>
      <c r="K10" s="1"/>
      <c r="L10" s="1"/>
      <c r="M10" s="1"/>
      <c r="N10" s="1"/>
    </row>
    <row r="11" spans="1:14" x14ac:dyDescent="0.25">
      <c r="A11" s="98" t="s">
        <v>8</v>
      </c>
      <c r="B11" s="104">
        <v>28</v>
      </c>
      <c r="C11" s="51"/>
      <c r="D11" s="51"/>
      <c r="E11" s="51"/>
      <c r="F11" s="51"/>
      <c r="G11" s="1"/>
      <c r="H11" s="1"/>
      <c r="I11" s="1"/>
      <c r="J11" s="1"/>
      <c r="K11" s="1"/>
      <c r="L11" s="1"/>
      <c r="M11" s="1"/>
      <c r="N11" s="1"/>
    </row>
    <row r="12" spans="1:14" ht="14.25" customHeight="1" x14ac:dyDescent="0.25">
      <c r="A12" s="90" t="s">
        <v>15</v>
      </c>
      <c r="B12" s="31">
        <v>13</v>
      </c>
      <c r="C12" s="55"/>
      <c r="D12" s="55"/>
      <c r="E12" s="56"/>
      <c r="F12" s="57"/>
      <c r="G12" s="6"/>
      <c r="H12" s="6"/>
      <c r="I12" s="6"/>
      <c r="J12" s="6"/>
      <c r="K12" s="6"/>
      <c r="L12" s="2"/>
      <c r="M12" s="1"/>
      <c r="N12" s="1"/>
    </row>
    <row r="13" spans="1:14" ht="21" customHeight="1" thickBot="1" x14ac:dyDescent="0.3">
      <c r="A13" s="91" t="s">
        <v>16</v>
      </c>
      <c r="B13" s="32"/>
      <c r="C13" s="55"/>
      <c r="D13" s="55"/>
      <c r="E13" s="56"/>
      <c r="F13" s="57"/>
      <c r="G13" s="6"/>
      <c r="H13" s="6"/>
      <c r="I13" s="6"/>
      <c r="J13" s="6"/>
      <c r="K13" s="6"/>
      <c r="L13" s="2"/>
      <c r="M13" s="1"/>
      <c r="N13" s="1"/>
    </row>
    <row r="14" spans="1:14" ht="12.75" customHeight="1" x14ac:dyDescent="0.25">
      <c r="A14" s="14" t="s">
        <v>43</v>
      </c>
      <c r="B14" s="15"/>
      <c r="C14" s="51"/>
      <c r="D14" s="51"/>
      <c r="E14" s="51"/>
      <c r="F14" s="51"/>
      <c r="G14" s="1"/>
      <c r="H14" s="1"/>
      <c r="I14" s="1"/>
      <c r="J14" s="1"/>
      <c r="K14" s="1"/>
      <c r="L14" s="1"/>
      <c r="M14" s="1"/>
      <c r="N14" s="1"/>
    </row>
    <row r="15" spans="1:14" x14ac:dyDescent="0.25">
      <c r="A15" s="92" t="s">
        <v>74</v>
      </c>
      <c r="B15" s="105">
        <v>1</v>
      </c>
      <c r="C15" s="51"/>
      <c r="D15" s="51"/>
      <c r="E15" s="51"/>
      <c r="F15" s="51"/>
      <c r="G15" s="1"/>
      <c r="H15" s="1"/>
      <c r="I15" s="1"/>
      <c r="J15" s="1"/>
      <c r="K15" s="1"/>
      <c r="L15" s="1"/>
      <c r="M15" s="1"/>
      <c r="N15" s="1"/>
    </row>
    <row r="16" spans="1:14" ht="15.75" thickBot="1" x14ac:dyDescent="0.3">
      <c r="A16" s="93" t="s">
        <v>35</v>
      </c>
      <c r="B16" s="106">
        <v>2</v>
      </c>
      <c r="C16" s="51"/>
      <c r="D16" s="51"/>
      <c r="E16" s="51"/>
      <c r="F16" s="51"/>
      <c r="G16" s="1"/>
      <c r="H16" s="1"/>
      <c r="I16" s="1"/>
      <c r="J16" s="1"/>
      <c r="K16" s="1"/>
      <c r="L16" s="1"/>
      <c r="M16" s="1"/>
      <c r="N16" s="1"/>
    </row>
    <row r="17" spans="1:14" x14ac:dyDescent="0.25">
      <c r="A17" s="14" t="s">
        <v>9</v>
      </c>
      <c r="B17" s="15"/>
      <c r="C17" s="51"/>
      <c r="D17" s="51"/>
      <c r="E17" s="51"/>
      <c r="F17" s="51"/>
      <c r="G17" s="1"/>
      <c r="H17" s="1"/>
      <c r="I17" s="1"/>
      <c r="J17" s="1"/>
      <c r="K17" s="1"/>
      <c r="L17" s="1"/>
      <c r="M17" s="1"/>
      <c r="N17" s="1"/>
    </row>
    <row r="18" spans="1:14" ht="15.75" thickBot="1" x14ac:dyDescent="0.3">
      <c r="A18" s="94" t="s">
        <v>10</v>
      </c>
      <c r="B18" s="16"/>
      <c r="C18" s="51"/>
      <c r="D18" s="51"/>
      <c r="E18" s="51"/>
      <c r="F18" s="51"/>
      <c r="G18" s="1"/>
      <c r="H18" s="1"/>
      <c r="I18" s="1"/>
      <c r="J18" s="1"/>
      <c r="K18" s="1"/>
      <c r="L18" s="1"/>
      <c r="M18" s="1"/>
      <c r="N18" s="1"/>
    </row>
    <row r="19" spans="1:14" ht="18" customHeight="1" x14ac:dyDescent="0.25">
      <c r="A19" s="168" t="s">
        <v>41</v>
      </c>
      <c r="B19" s="169"/>
      <c r="C19" s="55"/>
      <c r="D19" s="55"/>
      <c r="E19" s="58"/>
      <c r="F19" s="59"/>
      <c r="G19" s="8"/>
      <c r="H19" s="2"/>
      <c r="I19" s="2"/>
      <c r="J19" s="2"/>
      <c r="K19" s="2"/>
      <c r="L19" s="2"/>
      <c r="M19" s="1"/>
      <c r="N19" s="1"/>
    </row>
    <row r="20" spans="1:14" ht="13.5" customHeight="1" x14ac:dyDescent="0.25">
      <c r="A20" s="154" t="s">
        <v>53</v>
      </c>
      <c r="B20" s="17">
        <v>2</v>
      </c>
      <c r="C20" s="55"/>
      <c r="D20" s="55"/>
      <c r="E20" s="55"/>
      <c r="F20" s="55"/>
      <c r="G20" s="2"/>
      <c r="H20" s="2"/>
      <c r="I20" s="2"/>
      <c r="J20" s="2"/>
      <c r="K20" s="2"/>
      <c r="L20" s="2"/>
      <c r="M20" s="1"/>
      <c r="N20" s="1"/>
    </row>
    <row r="21" spans="1:14" ht="13.5" customHeight="1" x14ac:dyDescent="0.25">
      <c r="A21" s="155" t="s">
        <v>75</v>
      </c>
      <c r="B21" s="107">
        <v>1</v>
      </c>
      <c r="C21" s="55"/>
      <c r="D21" s="55"/>
      <c r="E21" s="55"/>
      <c r="F21" s="55"/>
      <c r="G21" s="2"/>
      <c r="H21" s="2"/>
      <c r="I21" s="2"/>
      <c r="J21" s="2"/>
      <c r="K21" s="2"/>
      <c r="L21" s="2"/>
      <c r="M21" s="1"/>
      <c r="N21" s="1"/>
    </row>
    <row r="22" spans="1:14" ht="13.5" customHeight="1" x14ac:dyDescent="0.25">
      <c r="A22" s="155" t="s">
        <v>76</v>
      </c>
      <c r="B22" s="107">
        <v>1</v>
      </c>
      <c r="C22" s="55"/>
      <c r="D22" s="55"/>
      <c r="E22" s="55"/>
      <c r="F22" s="55"/>
      <c r="G22" s="2"/>
      <c r="H22" s="2"/>
      <c r="I22" s="2"/>
      <c r="J22" s="2"/>
      <c r="K22" s="2"/>
      <c r="L22" s="2"/>
      <c r="M22" s="1"/>
      <c r="N22" s="1"/>
    </row>
    <row r="23" spans="1:14" ht="13.5" customHeight="1" x14ac:dyDescent="0.25">
      <c r="A23" s="155" t="s">
        <v>77</v>
      </c>
      <c r="B23" s="107">
        <v>1</v>
      </c>
      <c r="C23" s="55"/>
      <c r="D23" s="55"/>
      <c r="E23" s="55"/>
      <c r="F23" s="55"/>
      <c r="G23" s="2"/>
      <c r="H23" s="2"/>
      <c r="I23" s="2"/>
      <c r="J23" s="2"/>
      <c r="K23" s="2"/>
      <c r="L23" s="2"/>
      <c r="M23" s="1"/>
      <c r="N23" s="1"/>
    </row>
    <row r="24" spans="1:14" ht="13.5" customHeight="1" x14ac:dyDescent="0.25">
      <c r="A24" s="155" t="s">
        <v>56</v>
      </c>
      <c r="B24" s="107"/>
      <c r="C24" s="55"/>
      <c r="D24" s="55"/>
      <c r="E24" s="55"/>
      <c r="F24" s="55"/>
      <c r="G24" s="2"/>
      <c r="H24" s="2"/>
      <c r="I24" s="2"/>
      <c r="J24" s="2"/>
      <c r="K24" s="2"/>
      <c r="L24" s="2"/>
      <c r="M24" s="1"/>
      <c r="N24" s="1"/>
    </row>
    <row r="25" spans="1:14" ht="13.5" customHeight="1" x14ac:dyDescent="0.25">
      <c r="A25" s="155" t="s">
        <v>78</v>
      </c>
      <c r="B25" s="107">
        <v>1</v>
      </c>
      <c r="C25" s="55"/>
      <c r="D25" s="55"/>
      <c r="E25" s="55"/>
      <c r="F25" s="55"/>
      <c r="G25" s="2"/>
      <c r="H25" s="2"/>
      <c r="I25" s="2"/>
      <c r="J25" s="2"/>
      <c r="K25" s="2"/>
      <c r="L25" s="2"/>
      <c r="M25" s="1"/>
      <c r="N25" s="1"/>
    </row>
    <row r="26" spans="1:14" ht="15" customHeight="1" thickBot="1" x14ac:dyDescent="0.3">
      <c r="A26" s="156" t="s">
        <v>79</v>
      </c>
      <c r="B26" s="18">
        <v>1</v>
      </c>
      <c r="C26" s="55"/>
      <c r="D26" s="55"/>
      <c r="E26" s="57"/>
      <c r="F26" s="57"/>
      <c r="G26" s="6"/>
      <c r="H26" s="8"/>
      <c r="I26" s="2"/>
      <c r="J26" s="2"/>
      <c r="K26" s="2"/>
      <c r="L26" s="2"/>
      <c r="M26" s="1"/>
      <c r="N26" s="1"/>
    </row>
    <row r="27" spans="1:14" ht="16.5" customHeight="1" thickBot="1" x14ac:dyDescent="0.3">
      <c r="A27" s="9"/>
      <c r="B27" s="9"/>
      <c r="C27" s="9"/>
      <c r="D27" s="9"/>
      <c r="E27" s="9"/>
      <c r="F27" s="9"/>
      <c r="G27" s="9"/>
      <c r="H27" s="1"/>
      <c r="I27" s="1"/>
      <c r="J27" s="1"/>
      <c r="K27" s="1"/>
      <c r="L27" s="1"/>
      <c r="M27" s="1"/>
      <c r="N27" s="1"/>
    </row>
    <row r="28" spans="1:14" s="20" customFormat="1" ht="33.75" customHeight="1" thickBot="1" x14ac:dyDescent="0.3">
      <c r="A28" s="22" t="s">
        <v>11</v>
      </c>
      <c r="B28" s="23" t="s">
        <v>5</v>
      </c>
      <c r="C28" s="24" t="s">
        <v>6</v>
      </c>
      <c r="D28" s="23" t="s">
        <v>12</v>
      </c>
      <c r="E28" s="25" t="s">
        <v>13</v>
      </c>
      <c r="F28" s="25" t="s">
        <v>31</v>
      </c>
      <c r="G28" s="108" t="s">
        <v>7</v>
      </c>
      <c r="H28" s="21"/>
      <c r="I28" s="21"/>
      <c r="J28" s="21"/>
      <c r="K28" s="21"/>
      <c r="L28" s="21"/>
      <c r="M28" s="19"/>
      <c r="N28" s="19"/>
    </row>
    <row r="29" spans="1:14" ht="40.5" customHeight="1" thickBot="1" x14ac:dyDescent="0.3">
      <c r="A29" s="26" t="s">
        <v>40</v>
      </c>
      <c r="B29" s="95" t="s">
        <v>32</v>
      </c>
      <c r="C29" s="71"/>
      <c r="D29" s="72"/>
      <c r="E29" s="73"/>
      <c r="F29" s="74"/>
      <c r="G29" s="109"/>
      <c r="H29" s="1"/>
      <c r="I29" s="1"/>
      <c r="J29" s="1"/>
      <c r="K29" s="1"/>
      <c r="L29" s="1"/>
      <c r="M29" s="1"/>
      <c r="N29" s="1"/>
    </row>
    <row r="30" spans="1:14" ht="12" customHeight="1" x14ac:dyDescent="0.25">
      <c r="A30" s="50" t="s">
        <v>57</v>
      </c>
      <c r="B30" s="63" t="s">
        <v>39</v>
      </c>
      <c r="C30" s="36">
        <v>4380</v>
      </c>
      <c r="D30" s="33" t="s">
        <v>59</v>
      </c>
      <c r="E30" s="30">
        <f>C30</f>
        <v>4380</v>
      </c>
      <c r="F30" s="30">
        <f>E30*B12</f>
        <v>56940</v>
      </c>
      <c r="G30" s="110">
        <f>E30*B13</f>
        <v>0</v>
      </c>
      <c r="H30" s="2"/>
      <c r="I30" s="2"/>
      <c r="J30" s="2"/>
      <c r="K30" s="2"/>
      <c r="L30" s="2"/>
      <c r="M30" s="1"/>
      <c r="N30" s="1"/>
    </row>
    <row r="31" spans="1:14" ht="12" customHeight="1" x14ac:dyDescent="0.25">
      <c r="A31" s="170" t="s">
        <v>58</v>
      </c>
      <c r="B31" s="172" t="s">
        <v>39</v>
      </c>
      <c r="C31" s="174">
        <v>845.94</v>
      </c>
      <c r="D31" s="176" t="s">
        <v>60</v>
      </c>
      <c r="E31" s="178">
        <f>C31*3</f>
        <v>2537.8200000000002</v>
      </c>
      <c r="F31" s="178">
        <f>E31+C31*(B12-1)</f>
        <v>12689.1</v>
      </c>
      <c r="G31" s="157">
        <f>E31*B13</f>
        <v>0</v>
      </c>
      <c r="H31" s="2"/>
      <c r="I31" s="2"/>
      <c r="J31" s="2"/>
      <c r="K31" s="2"/>
      <c r="L31" s="2"/>
      <c r="M31" s="1"/>
      <c r="N31" s="1"/>
    </row>
    <row r="32" spans="1:14" ht="13.5" customHeight="1" thickBot="1" x14ac:dyDescent="0.3">
      <c r="A32" s="171"/>
      <c r="B32" s="173"/>
      <c r="C32" s="175"/>
      <c r="D32" s="177"/>
      <c r="E32" s="179"/>
      <c r="F32" s="179"/>
      <c r="G32" s="158"/>
      <c r="H32" s="2"/>
      <c r="I32" s="2"/>
      <c r="J32" s="2"/>
      <c r="K32" s="2"/>
      <c r="L32" s="2"/>
      <c r="M32" s="1"/>
      <c r="N32" s="1"/>
    </row>
    <row r="33" spans="1:14" ht="12.75" customHeight="1" thickBot="1" x14ac:dyDescent="0.3">
      <c r="A33" s="26" t="s">
        <v>36</v>
      </c>
      <c r="B33" s="75" t="s">
        <v>14</v>
      </c>
      <c r="C33" s="76"/>
      <c r="D33" s="75"/>
      <c r="E33" s="77"/>
      <c r="F33" s="77"/>
      <c r="G33" s="111"/>
      <c r="H33" s="2"/>
      <c r="I33" s="2"/>
      <c r="J33" s="2"/>
      <c r="K33" s="2"/>
      <c r="L33" s="2"/>
      <c r="M33" s="1"/>
      <c r="N33" s="1"/>
    </row>
    <row r="34" spans="1:14" ht="12" customHeight="1" x14ac:dyDescent="0.25">
      <c r="A34" s="96" t="s">
        <v>37</v>
      </c>
      <c r="B34" t="s">
        <v>61</v>
      </c>
      <c r="C34" s="37">
        <v>17.3</v>
      </c>
      <c r="D34" s="28"/>
      <c r="E34" s="30">
        <f>C34*B15</f>
        <v>17.3</v>
      </c>
      <c r="F34" s="30">
        <f>E34</f>
        <v>17.3</v>
      </c>
      <c r="G34" s="110">
        <f>E34*B13</f>
        <v>0</v>
      </c>
      <c r="H34" s="2"/>
      <c r="I34" s="2"/>
      <c r="J34" s="2"/>
      <c r="K34" s="2"/>
      <c r="L34" s="2"/>
      <c r="M34" s="1"/>
      <c r="N34" s="1"/>
    </row>
    <row r="35" spans="1:14" ht="12" customHeight="1" thickBot="1" x14ac:dyDescent="0.3">
      <c r="A35" s="97" t="s">
        <v>38</v>
      </c>
      <c r="B35" s="117" t="s">
        <v>71</v>
      </c>
      <c r="C35" s="38">
        <v>6.26</v>
      </c>
      <c r="D35" s="34"/>
      <c r="E35" s="35">
        <f>C35*B16</f>
        <v>12.52</v>
      </c>
      <c r="F35" s="35">
        <f>E35*B12</f>
        <v>162.76</v>
      </c>
      <c r="G35" s="112">
        <f>E35*B13</f>
        <v>0</v>
      </c>
      <c r="H35" s="2"/>
      <c r="I35" s="2"/>
      <c r="J35" s="2"/>
      <c r="K35" s="2"/>
      <c r="L35" s="2"/>
      <c r="M35" s="1"/>
      <c r="N35" s="1"/>
    </row>
    <row r="36" spans="1:14" ht="12" customHeight="1" thickBot="1" x14ac:dyDescent="0.3">
      <c r="A36" s="26" t="s">
        <v>17</v>
      </c>
      <c r="B36" s="70" t="s">
        <v>44</v>
      </c>
      <c r="C36" s="76"/>
      <c r="D36" s="75"/>
      <c r="E36" s="73"/>
      <c r="F36" s="74"/>
      <c r="G36" s="113"/>
      <c r="H36" s="1"/>
      <c r="I36" s="1"/>
      <c r="J36" s="1"/>
      <c r="K36" s="1"/>
      <c r="L36" s="1"/>
      <c r="M36" s="1"/>
      <c r="N36" s="1"/>
    </row>
    <row r="37" spans="1:14" ht="13.5" customHeight="1" thickBot="1" x14ac:dyDescent="0.35">
      <c r="A37" s="120" t="s">
        <v>18</v>
      </c>
      <c r="B37" s="121"/>
      <c r="C37" s="122"/>
      <c r="D37" s="123"/>
      <c r="E37" s="123">
        <f>C37*B18</f>
        <v>0</v>
      </c>
      <c r="F37" s="123">
        <f>E37*B12</f>
        <v>0</v>
      </c>
      <c r="G37" s="112">
        <f>E37*B13</f>
        <v>0</v>
      </c>
      <c r="H37" s="1"/>
      <c r="I37" s="1"/>
      <c r="J37" s="1"/>
      <c r="K37" s="1"/>
      <c r="L37" s="1"/>
      <c r="M37" s="1"/>
      <c r="N37" s="1"/>
    </row>
    <row r="38" spans="1:14" ht="13.5" customHeight="1" thickBot="1" x14ac:dyDescent="0.35">
      <c r="A38" s="26" t="s">
        <v>34</v>
      </c>
      <c r="B38" s="72"/>
      <c r="C38" s="71"/>
      <c r="D38" s="72"/>
      <c r="E38" s="73"/>
      <c r="F38" s="74"/>
      <c r="G38" s="109"/>
      <c r="H38" s="1"/>
      <c r="I38" s="1"/>
      <c r="J38" s="1"/>
      <c r="K38" s="1"/>
      <c r="L38" s="1"/>
      <c r="M38" s="1"/>
      <c r="N38" s="1"/>
    </row>
    <row r="39" spans="1:14" ht="13.5" customHeight="1" x14ac:dyDescent="0.3">
      <c r="A39" s="62" t="s">
        <v>62</v>
      </c>
      <c r="B39" s="33" t="s">
        <v>61</v>
      </c>
      <c r="C39" s="36">
        <v>4.5999999999999996</v>
      </c>
      <c r="D39" s="33" t="s">
        <v>66</v>
      </c>
      <c r="E39" s="30">
        <f>C39*B20</f>
        <v>9.1999999999999993</v>
      </c>
      <c r="F39" s="30">
        <f t="shared" ref="F39:F44" si="0">E39</f>
        <v>9.1999999999999993</v>
      </c>
      <c r="G39" s="110">
        <f>E39*B13</f>
        <v>0</v>
      </c>
      <c r="H39" s="2"/>
      <c r="I39" s="2"/>
      <c r="J39" s="2"/>
      <c r="K39" s="2"/>
      <c r="L39" s="2"/>
      <c r="M39" s="1"/>
      <c r="N39" s="1"/>
    </row>
    <row r="40" spans="1:14" ht="13.5" customHeight="1" x14ac:dyDescent="0.3">
      <c r="A40" s="62" t="s">
        <v>63</v>
      </c>
      <c r="B40" s="33"/>
      <c r="C40" s="126"/>
      <c r="D40" s="33" t="s">
        <v>67</v>
      </c>
      <c r="E40" s="119">
        <f>C40*B21</f>
        <v>0</v>
      </c>
      <c r="F40" s="30">
        <f t="shared" si="0"/>
        <v>0</v>
      </c>
      <c r="G40" s="110">
        <f>E40*B13</f>
        <v>0</v>
      </c>
      <c r="H40" s="2"/>
      <c r="I40" s="2"/>
      <c r="J40" s="2"/>
      <c r="K40" s="2"/>
      <c r="L40" s="2"/>
      <c r="M40" s="1"/>
      <c r="N40" s="1"/>
    </row>
    <row r="41" spans="1:14" ht="13.5" customHeight="1" x14ac:dyDescent="0.3">
      <c r="A41" s="62" t="s">
        <v>54</v>
      </c>
      <c r="B41" s="33" t="s">
        <v>61</v>
      </c>
      <c r="C41" s="36">
        <v>3.34</v>
      </c>
      <c r="D41" s="33" t="s">
        <v>67</v>
      </c>
      <c r="E41" s="30">
        <f>C41*B22</f>
        <v>3.34</v>
      </c>
      <c r="F41" s="30">
        <f t="shared" si="0"/>
        <v>3.34</v>
      </c>
      <c r="G41" s="110">
        <f>F41*B13</f>
        <v>0</v>
      </c>
      <c r="H41" s="2"/>
      <c r="I41" s="2"/>
      <c r="J41" s="2"/>
      <c r="K41" s="2"/>
      <c r="L41" s="2"/>
      <c r="M41" s="1"/>
      <c r="N41" s="1"/>
    </row>
    <row r="42" spans="1:14" ht="13.5" customHeight="1" x14ac:dyDescent="0.3">
      <c r="A42" s="62" t="s">
        <v>55</v>
      </c>
      <c r="B42" s="33" t="s">
        <v>68</v>
      </c>
      <c r="C42" s="36">
        <v>150</v>
      </c>
      <c r="D42" s="33" t="s">
        <v>67</v>
      </c>
      <c r="E42" s="30">
        <f>C42*B23</f>
        <v>150</v>
      </c>
      <c r="F42" s="30">
        <f t="shared" si="0"/>
        <v>150</v>
      </c>
      <c r="G42" s="110">
        <f>F42*B13</f>
        <v>0</v>
      </c>
      <c r="H42" s="2"/>
      <c r="I42" s="2"/>
      <c r="J42" s="2"/>
      <c r="K42" s="2"/>
      <c r="L42" s="2"/>
      <c r="M42" s="1"/>
      <c r="N42" s="1"/>
    </row>
    <row r="43" spans="1:14" ht="13.5" customHeight="1" x14ac:dyDescent="0.3">
      <c r="A43" s="62" t="s">
        <v>64</v>
      </c>
      <c r="B43" s="33" t="s">
        <v>69</v>
      </c>
      <c r="C43" s="36">
        <v>280</v>
      </c>
      <c r="D43" s="33" t="s">
        <v>70</v>
      </c>
      <c r="E43" s="30">
        <f>C43*B25</f>
        <v>280</v>
      </c>
      <c r="F43" s="30">
        <f t="shared" si="0"/>
        <v>280</v>
      </c>
      <c r="G43" s="110">
        <f>F43*B13</f>
        <v>0</v>
      </c>
      <c r="H43" s="2"/>
      <c r="I43" s="2"/>
      <c r="J43" s="2"/>
      <c r="K43" s="2"/>
      <c r="L43" s="2"/>
      <c r="M43" s="1"/>
      <c r="N43" s="1"/>
    </row>
    <row r="44" spans="1:14" ht="12" customHeight="1" thickBot="1" x14ac:dyDescent="0.35">
      <c r="A44" s="118" t="s">
        <v>65</v>
      </c>
      <c r="B44" s="27" t="s">
        <v>69</v>
      </c>
      <c r="C44" s="39">
        <v>27.66</v>
      </c>
      <c r="D44" s="27" t="s">
        <v>70</v>
      </c>
      <c r="E44" s="29">
        <f>C44*B26</f>
        <v>27.66</v>
      </c>
      <c r="F44" s="29">
        <f t="shared" si="0"/>
        <v>27.66</v>
      </c>
      <c r="G44" s="114">
        <f>E44*B13</f>
        <v>0</v>
      </c>
      <c r="H44" s="7"/>
      <c r="I44" s="8"/>
      <c r="J44" s="8"/>
      <c r="K44" s="2"/>
      <c r="L44" s="2"/>
      <c r="M44" s="1"/>
      <c r="N44" s="1"/>
    </row>
    <row r="45" spans="1:14" ht="14.45" x14ac:dyDescent="0.3">
      <c r="A45" s="40" t="s">
        <v>19</v>
      </c>
      <c r="B45" s="80"/>
      <c r="C45" s="80"/>
      <c r="D45" s="80"/>
      <c r="E45" s="81"/>
      <c r="F45" s="81">
        <f>SUM(F30:F44)</f>
        <v>70279.360000000001</v>
      </c>
      <c r="G45" s="115">
        <f>SUM(G30:G44)</f>
        <v>0</v>
      </c>
      <c r="H45" s="2"/>
      <c r="I45" s="2"/>
      <c r="J45" s="2"/>
      <c r="K45" s="2"/>
      <c r="L45" s="2"/>
      <c r="M45" s="1"/>
      <c r="N45" s="1"/>
    </row>
    <row r="46" spans="1:14" ht="23.45" thickBot="1" x14ac:dyDescent="0.35">
      <c r="A46" s="41" t="s">
        <v>20</v>
      </c>
      <c r="B46" s="82"/>
      <c r="C46" s="82"/>
      <c r="D46" s="82"/>
      <c r="E46" s="83"/>
      <c r="F46" s="125">
        <f>F45*B10</f>
        <v>0</v>
      </c>
      <c r="G46" s="116">
        <f>G45*B10</f>
        <v>0</v>
      </c>
      <c r="H46" s="11"/>
      <c r="I46" s="11"/>
      <c r="J46" s="11"/>
      <c r="K46" s="11"/>
      <c r="L46" s="11"/>
      <c r="M46" s="1"/>
      <c r="N46" s="1"/>
    </row>
    <row r="47" spans="1:14" s="45" customFormat="1" ht="36.75" thickBot="1" x14ac:dyDescent="0.3">
      <c r="A47" s="60"/>
      <c r="B47" s="46"/>
      <c r="C47" s="46"/>
      <c r="D47" s="46"/>
      <c r="E47" s="46"/>
      <c r="F47" s="46"/>
      <c r="G47" s="46"/>
      <c r="H47" s="25" t="s">
        <v>25</v>
      </c>
      <c r="I47" s="25" t="s">
        <v>45</v>
      </c>
      <c r="J47" s="25" t="s">
        <v>46</v>
      </c>
      <c r="K47" s="25" t="s">
        <v>47</v>
      </c>
      <c r="L47" s="108" t="s">
        <v>73</v>
      </c>
      <c r="M47" s="44"/>
      <c r="N47" s="44"/>
    </row>
    <row r="48" spans="1:14" x14ac:dyDescent="0.25">
      <c r="A48" s="61" t="s">
        <v>48</v>
      </c>
      <c r="B48" s="99" t="s">
        <v>21</v>
      </c>
      <c r="C48" s="78"/>
      <c r="D48" s="78"/>
      <c r="E48" s="78"/>
      <c r="F48" s="78"/>
      <c r="G48" s="78"/>
      <c r="H48" s="78"/>
      <c r="I48" s="78"/>
      <c r="J48" s="78"/>
      <c r="K48" s="79"/>
      <c r="L48" s="143"/>
      <c r="M48" s="1"/>
      <c r="N48" s="1"/>
    </row>
    <row r="49" spans="1:14" ht="12" customHeight="1" x14ac:dyDescent="0.25">
      <c r="A49" s="69" t="s">
        <v>72</v>
      </c>
      <c r="B49" s="66" t="s">
        <v>71</v>
      </c>
      <c r="C49" s="29">
        <v>4.5999999999999996</v>
      </c>
      <c r="D49" s="67" t="s">
        <v>66</v>
      </c>
      <c r="E49" s="29">
        <f>C49*B20</f>
        <v>9.1999999999999993</v>
      </c>
      <c r="F49" s="29">
        <f>E49*(B12-1)</f>
        <v>110.39999999999999</v>
      </c>
      <c r="G49" s="129">
        <f>E49*B13</f>
        <v>0</v>
      </c>
      <c r="H49" s="68">
        <v>0.66</v>
      </c>
      <c r="I49" s="153">
        <f>B10*H49</f>
        <v>0</v>
      </c>
      <c r="J49" s="29">
        <f>E49*I49</f>
        <v>0</v>
      </c>
      <c r="K49" s="29">
        <f>F49*I49</f>
        <v>0</v>
      </c>
      <c r="L49" s="114">
        <f>G49*I49</f>
        <v>0</v>
      </c>
      <c r="M49" s="1"/>
      <c r="N49" s="1"/>
    </row>
    <row r="50" spans="1:14" ht="11.25" customHeight="1" x14ac:dyDescent="0.25">
      <c r="A50" s="127" t="s">
        <v>22</v>
      </c>
      <c r="B50" s="128"/>
      <c r="C50" s="129"/>
      <c r="D50" s="130"/>
      <c r="E50" s="129"/>
      <c r="F50" s="129">
        <f>E50*B12</f>
        <v>0</v>
      </c>
      <c r="G50" s="129">
        <f>F50*B13</f>
        <v>0</v>
      </c>
      <c r="H50" s="131"/>
      <c r="I50" s="132">
        <f>B10*H50</f>
        <v>0</v>
      </c>
      <c r="J50" s="129">
        <f t="shared" ref="J50:J51" si="1">E50*I50</f>
        <v>0</v>
      </c>
      <c r="K50" s="129">
        <f t="shared" ref="K50:K52" si="2">F50*I50</f>
        <v>0</v>
      </c>
      <c r="L50" s="114">
        <f t="shared" ref="L50:L52" si="3">G50*I50</f>
        <v>0</v>
      </c>
      <c r="M50" s="1"/>
      <c r="N50" s="1"/>
    </row>
    <row r="51" spans="1:14" ht="12" customHeight="1" x14ac:dyDescent="0.25">
      <c r="A51" s="133" t="s">
        <v>23</v>
      </c>
      <c r="B51" s="128"/>
      <c r="C51" s="129"/>
      <c r="D51" s="130"/>
      <c r="E51" s="129"/>
      <c r="F51" s="129">
        <f>E51*B12</f>
        <v>0</v>
      </c>
      <c r="G51" s="129">
        <f>F51*B13</f>
        <v>0</v>
      </c>
      <c r="H51" s="131"/>
      <c r="I51" s="132">
        <f>B10*H51</f>
        <v>0</v>
      </c>
      <c r="J51" s="129">
        <f t="shared" si="1"/>
        <v>0</v>
      </c>
      <c r="K51" s="129">
        <f t="shared" si="2"/>
        <v>0</v>
      </c>
      <c r="L51" s="114">
        <f t="shared" si="3"/>
        <v>0</v>
      </c>
      <c r="M51" s="1"/>
      <c r="N51" s="1"/>
    </row>
    <row r="52" spans="1:14" ht="12" customHeight="1" thickBot="1" x14ac:dyDescent="0.3">
      <c r="A52" s="134" t="s">
        <v>24</v>
      </c>
      <c r="B52" s="135"/>
      <c r="C52" s="136"/>
      <c r="D52" s="137"/>
      <c r="E52" s="138"/>
      <c r="F52" s="139">
        <f>E52*B12</f>
        <v>0</v>
      </c>
      <c r="G52" s="139">
        <f>E52*B13</f>
        <v>0</v>
      </c>
      <c r="H52" s="140"/>
      <c r="I52" s="141">
        <f>B10*H52</f>
        <v>0</v>
      </c>
      <c r="J52" s="139">
        <f>E52*I52</f>
        <v>0</v>
      </c>
      <c r="K52" s="139">
        <f t="shared" si="2"/>
        <v>0</v>
      </c>
      <c r="L52" s="142">
        <f t="shared" si="3"/>
        <v>0</v>
      </c>
      <c r="M52" s="1"/>
      <c r="N52" s="1"/>
    </row>
    <row r="53" spans="1:14" x14ac:dyDescent="0.25">
      <c r="A53" s="62" t="s">
        <v>26</v>
      </c>
      <c r="B53" s="63"/>
      <c r="C53" s="30"/>
      <c r="D53" s="64"/>
      <c r="E53" s="30"/>
      <c r="F53" s="30">
        <f>SUM(F49:F52)</f>
        <v>110.39999999999999</v>
      </c>
      <c r="G53" s="148">
        <f>SUM(G49:G52)</f>
        <v>0</v>
      </c>
      <c r="H53" s="65"/>
      <c r="I53" s="33"/>
      <c r="J53" s="33"/>
      <c r="K53" s="30"/>
      <c r="L53" s="144"/>
      <c r="M53" s="1"/>
      <c r="N53" s="1"/>
    </row>
    <row r="54" spans="1:14" ht="15.75" thickBot="1" x14ac:dyDescent="0.3">
      <c r="A54" s="47" t="s">
        <v>27</v>
      </c>
      <c r="B54" s="48"/>
      <c r="C54" s="48"/>
      <c r="D54" s="49"/>
      <c r="E54" s="48"/>
      <c r="F54" s="48"/>
      <c r="G54" s="149"/>
      <c r="H54" s="48"/>
      <c r="I54" s="48"/>
      <c r="J54" s="35"/>
      <c r="K54" s="35">
        <f>SUM(K49:K52)</f>
        <v>0</v>
      </c>
      <c r="L54" s="145">
        <f>SUM(L49:L52)</f>
        <v>0</v>
      </c>
      <c r="M54" s="1"/>
      <c r="N54" s="1"/>
    </row>
    <row r="55" spans="1:14" ht="24" x14ac:dyDescent="0.25">
      <c r="A55" s="42" t="s">
        <v>28</v>
      </c>
      <c r="B55" s="80"/>
      <c r="C55" s="80"/>
      <c r="D55" s="80"/>
      <c r="E55" s="81"/>
      <c r="F55" s="84">
        <f>F45+F53</f>
        <v>70389.759999999995</v>
      </c>
      <c r="G55" s="150">
        <f>G45+G53</f>
        <v>0</v>
      </c>
      <c r="H55" s="80"/>
      <c r="I55" s="80"/>
      <c r="J55" s="80"/>
      <c r="K55" s="80"/>
      <c r="L55" s="146"/>
      <c r="M55" s="1"/>
      <c r="N55" s="1"/>
    </row>
    <row r="56" spans="1:14" ht="24.75" thickBot="1" x14ac:dyDescent="0.3">
      <c r="A56" s="43" t="s">
        <v>29</v>
      </c>
      <c r="B56" s="82"/>
      <c r="C56" s="82"/>
      <c r="D56" s="82"/>
      <c r="E56" s="82"/>
      <c r="F56" s="82"/>
      <c r="G56" s="151"/>
      <c r="H56" s="82"/>
      <c r="I56" s="82"/>
      <c r="J56" s="82"/>
      <c r="K56" s="152">
        <f>F46+K54</f>
        <v>0</v>
      </c>
      <c r="L56" s="147">
        <f>G46+L54</f>
        <v>0</v>
      </c>
      <c r="M56" s="1"/>
      <c r="N56" s="1"/>
    </row>
    <row r="57" spans="1:14" x14ac:dyDescent="0.25">
      <c r="A57" s="1"/>
      <c r="B57" s="1"/>
      <c r="C57" s="1"/>
      <c r="D57" s="1"/>
      <c r="E57" s="1"/>
      <c r="F57" s="1"/>
      <c r="G57" s="1"/>
      <c r="H57" s="1"/>
      <c r="I57" s="1"/>
      <c r="J57" s="1"/>
      <c r="K57" s="1"/>
      <c r="L57" s="1"/>
      <c r="M57" s="1"/>
      <c r="N57" s="1"/>
    </row>
    <row r="58" spans="1:14" x14ac:dyDescent="0.25">
      <c r="A58" s="1"/>
      <c r="B58" s="1"/>
      <c r="C58" s="1"/>
      <c r="D58" s="1"/>
      <c r="E58" s="1"/>
      <c r="F58" s="1"/>
      <c r="G58" s="1"/>
      <c r="H58" s="1"/>
      <c r="I58" s="1"/>
      <c r="J58" s="1"/>
      <c r="K58" s="1"/>
      <c r="L58" s="1"/>
      <c r="M58" s="1"/>
      <c r="N58" s="1"/>
    </row>
    <row r="59" spans="1:14" x14ac:dyDescent="0.25">
      <c r="A59" s="1"/>
      <c r="B59" s="1"/>
      <c r="C59" s="1"/>
      <c r="D59" s="1"/>
      <c r="E59" s="1"/>
      <c r="F59" s="1"/>
      <c r="G59" s="10"/>
      <c r="H59" s="1"/>
      <c r="I59" s="1"/>
      <c r="J59" s="1"/>
      <c r="K59" s="1"/>
      <c r="L59" s="1"/>
      <c r="M59" s="1"/>
      <c r="N59" s="1"/>
    </row>
    <row r="60" spans="1:14" x14ac:dyDescent="0.25">
      <c r="A60" s="1"/>
      <c r="B60" s="1"/>
      <c r="C60" s="1"/>
      <c r="D60" s="1"/>
      <c r="E60" s="1"/>
      <c r="F60" s="1"/>
      <c r="G60" s="1"/>
      <c r="H60" s="1"/>
      <c r="I60" s="1"/>
      <c r="J60" s="1"/>
      <c r="K60" s="1"/>
      <c r="L60" s="1"/>
      <c r="M60" s="1"/>
      <c r="N60" s="1"/>
    </row>
    <row r="61" spans="1:14" x14ac:dyDescent="0.25">
      <c r="A61" s="1"/>
      <c r="B61" s="1"/>
      <c r="C61" s="1"/>
      <c r="D61" s="1"/>
      <c r="E61" s="1"/>
      <c r="F61" s="1"/>
      <c r="G61" s="1"/>
      <c r="H61" s="1"/>
      <c r="I61" s="1"/>
      <c r="J61" s="1"/>
      <c r="K61" s="1"/>
      <c r="L61" s="1"/>
      <c r="M61" s="1"/>
      <c r="N61" s="1"/>
    </row>
  </sheetData>
  <mergeCells count="11">
    <mergeCell ref="G31:G32"/>
    <mergeCell ref="B3:F3"/>
    <mergeCell ref="B4:F4"/>
    <mergeCell ref="B5:F5"/>
    <mergeCell ref="A19:B19"/>
    <mergeCell ref="A31:A32"/>
    <mergeCell ref="B31:B32"/>
    <mergeCell ref="C31:C32"/>
    <mergeCell ref="D31:D32"/>
    <mergeCell ref="E31:E32"/>
    <mergeCell ref="F31:F32"/>
  </mergeCells>
  <dataValidations count="17">
    <dataValidation allowBlank="1" showInputMessage="1" showErrorMessage="1" promptTitle="Newly diagnosed persons" prompt="According to Statistik Austria, the persons who are newly diagnosed in year XX." sqref="B6"/>
    <dataValidation allowBlank="1" showInputMessage="1" showErrorMessage="1" promptTitle="Percent of death within 1 year" prompt="How many of the newly diagnosed patients die wihtin one year? Percentage can be calculated by making use of the estimated new cases in year XX and the estimated deaths in year XX of the Steer Cancer Statistics." sqref="B7"/>
    <dataValidation allowBlank="1" showInputMessage="1" showErrorMessage="1" promptTitle="Mortality rate adjustment" prompt="What is the target population if the newly diagnosed patients, who die within one year, are substracted? This is important, in order to account only for relevant patients, who are taking the medication, in the calculation." sqref="B8:B9"/>
    <dataValidation allowBlank="1" showInputMessage="1" showErrorMessage="1" promptTitle="Specified patient population" prompt="After adjusting for the patients, who died within one year, how many of these patients get this specific medication?" sqref="B10"/>
    <dataValidation allowBlank="1" showInputMessage="1" showErrorMessage="1" promptTitle="Treatment cycle" prompt="Days of the treatment cycle according to the study." sqref="B11"/>
    <dataValidation allowBlank="1" showInputMessage="1" showErrorMessage="1" promptTitle="Treatment cycle" prompt="The number of treatment cycles within one year according to the study." sqref="B12"/>
    <dataValidation allowBlank="1" showInputMessage="1" showErrorMessage="1" promptTitle="Treatment cycle" prompt="The number of treatment cycles within the median treatment duration according to the study." sqref="B13"/>
    <dataValidation allowBlank="1" showInputMessage="1" showErrorMessage="1" promptTitle="Aquisition costs" prompt="What is the main drug according to the study?" sqref="A30"/>
    <dataValidation allowBlank="1" showInputMessage="1" showErrorMessage="1" promptTitle="Aquisition costs" prompt="Is the main drug given in combination with other drugs? What are the combination treatment drugs according to the study?" sqref="A31"/>
    <dataValidation allowBlank="1" showInputMessage="1" showErrorMessage="1" promptTitle="Ex-factory price" prompt="For the calculation the ex-factory price of the drug/s should be used, which can be found in the &quot;Warenverzeichnis Apotheker-Verlag&quot;." sqref="B30:B31"/>
    <dataValidation allowBlank="1" showInputMessage="1" showErrorMessage="1" promptTitle="LKF" prompt="Partly inpatient costs can be found in the catalogue of the &quot;Leistungsorientierte Krankenanstaltenfinanzierung&quot; (LKF). " sqref="B36:B37"/>
    <dataValidation allowBlank="1" showInputMessage="1" showErrorMessage="1" promptTitle="Tests" prompt="For the cost-calculation of diangostic and monitoring tests insurance or hospital tarifs could be used." sqref="B38:B44"/>
    <dataValidation allowBlank="1" showInputMessage="1" showErrorMessage="1" promptTitle="Specified patient population" prompt="To calculate the costs of the AEs only for patients, who have a specific AE, the number of patients, who are treated with the specific medication, needs to be adjusted by the percentage of having an AE." sqref="I49:I55"/>
    <dataValidation allowBlank="1" showInputMessage="1" showErrorMessage="1" promptTitle="Frequent AEs" prompt="This includes all AEs of grade higher than 3 in more than 5 percent of the patients according to the study." sqref="A48:A54"/>
    <dataValidation allowBlank="1" showInputMessage="1" showErrorMessage="1" promptTitle="Costs of AEs" prompt="The costs of specific AEs can be taking from the literature (assumptions). Sensitivity analyses can account for variations in the costs given in the literature." sqref="B49:B55"/>
    <dataValidation allowBlank="1" showInputMessage="1" showErrorMessage="1" promptTitle="Percentage of AE" prompt="The percentage of patients having a specific AE according to the study." sqref="H49:H55"/>
    <dataValidation allowBlank="1" showInputMessage="1" showErrorMessage="1" promptTitle="hospital specific population" prompt="hospital specific patient population can be applied" sqref="A10"/>
  </dataValidations>
  <pageMargins left="0.7" right="0.7" top="0.78740157499999996" bottom="0.78740157499999996" header="0.3" footer="0.3"/>
  <pageSetup paperSize="9" scale="54" orientation="landscape" r:id="rId1"/>
  <headerFooter>
    <oddHeader>&amp;C
                                      &amp; &amp;G</oddHeader>
    <oddFooter>&amp;L&amp;"Arial,Standard"&amp;8Abbreviations: GKK = Gebietskrankenkassentarife, DHE = unit cost online database, LKF = "Leistungsorientierte Krankenanstaltenfinanzierung", AE = adverse event, PP = patient population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BIA generic instrument</vt:lpstr>
    </vt:vector>
  </TitlesOfParts>
  <Company>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 Sarah</dc:creator>
  <cp:lastModifiedBy>Blagojevic Smiljana</cp:lastModifiedBy>
  <cp:lastPrinted>2017-05-02T11:48:07Z</cp:lastPrinted>
  <dcterms:created xsi:type="dcterms:W3CDTF">2017-03-07T08:21:41Z</dcterms:created>
  <dcterms:modified xsi:type="dcterms:W3CDTF">2017-05-05T11:26:24Z</dcterms:modified>
</cp:coreProperties>
</file>